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480" yWindow="75" windowWidth="19395" windowHeight="1995"/>
  </bookViews>
  <sheets>
    <sheet name="工作表1" sheetId="1" r:id="rId1"/>
    <sheet name="工作表2" sheetId="2" r:id="rId2"/>
    <sheet name="工作表3" sheetId="3" r:id="rId3"/>
  </sheets>
  <calcPr calcId="144525"/>
</workbook>
</file>

<file path=xl/calcChain.xml><?xml version="1.0" encoding="utf-8"?>
<calcChain xmlns="http://schemas.openxmlformats.org/spreadsheetml/2006/main">
  <c r="G69" i="1" l="1"/>
  <c r="E69" i="1"/>
  <c r="D69" i="1"/>
  <c r="G67" i="1"/>
  <c r="F100" i="1" l="1"/>
  <c r="H100" i="1" s="1"/>
  <c r="F95" i="1"/>
  <c r="H95" i="1" s="1"/>
  <c r="F90" i="1"/>
  <c r="H90" i="1" s="1"/>
  <c r="F85" i="1"/>
  <c r="H85" i="1" s="1"/>
  <c r="J90" i="1" l="1"/>
  <c r="H92" i="1" s="1"/>
  <c r="D92" i="1"/>
  <c r="J100" i="1"/>
  <c r="H102" i="1" s="1"/>
  <c r="D102" i="1"/>
  <c r="D87" i="1"/>
  <c r="J85" i="1"/>
  <c r="H87" i="1" s="1"/>
  <c r="D97" i="1"/>
  <c r="J95" i="1"/>
  <c r="H97" i="1" s="1"/>
  <c r="E67" i="1"/>
  <c r="F67" i="1" s="1"/>
</calcChain>
</file>

<file path=xl/sharedStrings.xml><?xml version="1.0" encoding="utf-8"?>
<sst xmlns="http://schemas.openxmlformats.org/spreadsheetml/2006/main" count="81" uniqueCount="76">
  <si>
    <t>首先要先找到歷年增減資的資料，這部分年報裡面都會有</t>
    <phoneticPr fontId="1" type="noConversion"/>
  </si>
  <si>
    <t>股票回測系統如何計算增資減資-以中華電為例</t>
    <phoneticPr fontId="1" type="noConversion"/>
  </si>
  <si>
    <t>以96年11月為例</t>
    <phoneticPr fontId="1" type="noConversion"/>
  </si>
  <si>
    <t>問題二:如何計算現金減資</t>
    <phoneticPr fontId="1" type="noConversion"/>
  </si>
  <si>
    <t>原本股本</t>
    <phoneticPr fontId="1" type="noConversion"/>
  </si>
  <si>
    <t>減資後</t>
    <phoneticPr fontId="1" type="noConversion"/>
  </si>
  <si>
    <t>減少股本</t>
    <phoneticPr fontId="1" type="noConversion"/>
  </si>
  <si>
    <t>減少幅度</t>
    <phoneticPr fontId="1" type="noConversion"/>
  </si>
  <si>
    <t>問題三 : 庫藏股、特別股減資要計算嗎?</t>
    <phoneticPr fontId="1" type="noConversion"/>
  </si>
  <si>
    <t>不用，因為不影響股價，也不影響股東持股數量。</t>
    <phoneticPr fontId="1" type="noConversion"/>
  </si>
  <si>
    <t>要依照時間順序依序計算</t>
    <phoneticPr fontId="1" type="noConversion"/>
  </si>
  <si>
    <t>問題一:</t>
    <phoneticPr fontId="1" type="noConversion"/>
  </si>
  <si>
    <t>配股的盈餘轉增資是否要手動計算，更改買入價</t>
    <phoneticPr fontId="1" type="noConversion"/>
  </si>
  <si>
    <t>不用，盈餘轉增資的配股已經放到後面的股利計算，系統已經把其價值算入</t>
    <phoneticPr fontId="1" type="noConversion"/>
  </si>
  <si>
    <t>你也可以依照日期找相關新聞確認減資幅度和金額</t>
    <phoneticPr fontId="1" type="noConversion"/>
  </si>
  <si>
    <t>只要不影響股價、股東持股數量的不用計算</t>
    <phoneticPr fontId="1" type="noConversion"/>
  </si>
  <si>
    <t>問題四:同年有增資、減資要如何計算</t>
    <phoneticPr fontId="1" type="noConversion"/>
  </si>
  <si>
    <t>原本股本</t>
    <phoneticPr fontId="7" type="noConversion"/>
  </si>
  <si>
    <t>減資後股本</t>
    <phoneticPr fontId="7" type="noConversion"/>
  </si>
  <si>
    <t>減少股數</t>
    <phoneticPr fontId="7" type="noConversion"/>
  </si>
  <si>
    <t>原本股價</t>
    <phoneticPr fontId="7" type="noConversion"/>
  </si>
  <si>
    <t>減資後股價</t>
    <phoneticPr fontId="7" type="noConversion"/>
  </si>
  <si>
    <t>原本股息</t>
    <phoneticPr fontId="7" type="noConversion"/>
  </si>
  <si>
    <t>變更後股息</t>
    <phoneticPr fontId="7" type="noConversion"/>
  </si>
  <si>
    <t>98年1月</t>
    <phoneticPr fontId="7" type="noConversion"/>
  </si>
  <si>
    <t>原本股本</t>
    <phoneticPr fontId="7" type="noConversion"/>
  </si>
  <si>
    <t>減資後股本</t>
    <phoneticPr fontId="7" type="noConversion"/>
  </si>
  <si>
    <t>減少股數</t>
    <phoneticPr fontId="7" type="noConversion"/>
  </si>
  <si>
    <t>現金減資</t>
    <phoneticPr fontId="7" type="noConversion"/>
  </si>
  <si>
    <t>原本股價</t>
    <phoneticPr fontId="7" type="noConversion"/>
  </si>
  <si>
    <t>減資後股價</t>
    <phoneticPr fontId="7" type="noConversion"/>
  </si>
  <si>
    <t>原本股息</t>
    <phoneticPr fontId="7" type="noConversion"/>
  </si>
  <si>
    <t>變更後股息</t>
    <phoneticPr fontId="7" type="noConversion"/>
  </si>
  <si>
    <t>98年11月</t>
    <phoneticPr fontId="7" type="noConversion"/>
  </si>
  <si>
    <t>原本股本</t>
    <phoneticPr fontId="7" type="noConversion"/>
  </si>
  <si>
    <t>減資後股本</t>
    <phoneticPr fontId="7" type="noConversion"/>
  </si>
  <si>
    <t>減少股數</t>
    <phoneticPr fontId="7" type="noConversion"/>
  </si>
  <si>
    <t>現金減資</t>
    <phoneticPr fontId="7" type="noConversion"/>
  </si>
  <si>
    <t>原本股價</t>
    <phoneticPr fontId="7" type="noConversion"/>
  </si>
  <si>
    <t>減資後股價</t>
    <phoneticPr fontId="7" type="noConversion"/>
  </si>
  <si>
    <t>原本股息</t>
    <phoneticPr fontId="7" type="noConversion"/>
  </si>
  <si>
    <t>變更後股息</t>
    <phoneticPr fontId="7" type="noConversion"/>
  </si>
  <si>
    <t>99年11月</t>
    <phoneticPr fontId="7" type="noConversion"/>
  </si>
  <si>
    <t>原本股本</t>
    <phoneticPr fontId="7" type="noConversion"/>
  </si>
  <si>
    <t>減資後股本</t>
    <phoneticPr fontId="7" type="noConversion"/>
  </si>
  <si>
    <t>減少股數</t>
    <phoneticPr fontId="7" type="noConversion"/>
  </si>
  <si>
    <t>現金減資</t>
    <phoneticPr fontId="7" type="noConversion"/>
  </si>
  <si>
    <t>原本股價</t>
    <phoneticPr fontId="7" type="noConversion"/>
  </si>
  <si>
    <t>減資後股價</t>
    <phoneticPr fontId="7" type="noConversion"/>
  </si>
  <si>
    <t>原本股息</t>
    <phoneticPr fontId="7" type="noConversion"/>
  </si>
  <si>
    <t>變更後股息</t>
    <phoneticPr fontId="7" type="noConversion"/>
  </si>
  <si>
    <t>每股退還股息</t>
    <phoneticPr fontId="7" type="noConversion"/>
  </si>
  <si>
    <t>95年8月</t>
    <phoneticPr fontId="7" type="noConversion"/>
  </si>
  <si>
    <t>庫藏股減資</t>
    <phoneticPr fontId="7" type="noConversion"/>
  </si>
  <si>
    <t>因為庫藏股不影響股東持股不重新計算</t>
    <phoneticPr fontId="7" type="noConversion"/>
  </si>
  <si>
    <t>97年3月</t>
    <phoneticPr fontId="7" type="noConversion"/>
  </si>
  <si>
    <t>庫藏股減資</t>
    <phoneticPr fontId="7" type="noConversion"/>
  </si>
  <si>
    <t>因為庫藏股不影響股東持股不重新計算</t>
    <phoneticPr fontId="7" type="noConversion"/>
  </si>
  <si>
    <t>98年4月</t>
    <phoneticPr fontId="7" type="noConversion"/>
  </si>
  <si>
    <t>特別股減資</t>
    <phoneticPr fontId="7" type="noConversion"/>
  </si>
  <si>
    <t>為特別股不影響股東不予計算</t>
    <phoneticPr fontId="7" type="noConversion"/>
  </si>
  <si>
    <t>減資為原股本的</t>
    <phoneticPr fontId="7" type="noConversion"/>
  </si>
  <si>
    <t>減資為原股本的</t>
    <phoneticPr fontId="7" type="noConversion"/>
  </si>
  <si>
    <t>96年11月現金減資</t>
    <phoneticPr fontId="7" type="noConversion"/>
  </si>
  <si>
    <t>在GOOGLE輸入</t>
    <phoneticPr fontId="1" type="noConversion"/>
  </si>
  <si>
    <t>每股退回股息</t>
    <phoneticPr fontId="1" type="noConversion"/>
  </si>
  <si>
    <t>原本股價</t>
    <phoneticPr fontId="1" type="noConversion"/>
  </si>
  <si>
    <t>變更後股價</t>
    <phoneticPr fontId="1" type="noConversion"/>
  </si>
  <si>
    <t>變更後股息</t>
    <phoneticPr fontId="1" type="noConversion"/>
  </si>
  <si>
    <t>原本股息</t>
    <phoneticPr fontId="1" type="noConversion"/>
  </si>
  <si>
    <t>PS  :以上是依照巴大的回測程式去算，可是真的減資後的股價重新計算方式不同喔你可以參考以下兩個網址地說明</t>
    <phoneticPr fontId="1" type="noConversion"/>
  </si>
  <si>
    <t>中華電+減資+年分~就可以找到減資的新聞，確認自己是否算對</t>
    <phoneticPr fontId="1" type="noConversion"/>
  </si>
  <si>
    <t>http://www.twse.com.tw/ch/trading/exchange/TWTAUU/TWTAUU.php</t>
    <phoneticPr fontId="1" type="noConversion"/>
  </si>
  <si>
    <t>http://www.masterhsiao.com.tw/CatStocks/StockReduction/StockReduction.htm</t>
    <phoneticPr fontId="1" type="noConversion"/>
  </si>
  <si>
    <t>以下是我計算中華電減資的結果</t>
    <phoneticPr fontId="1" type="noConversion"/>
  </si>
  <si>
    <t>剩餘股本比例</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</si>
</sst>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fonts count="12" x14ac:knownFonts="1">
    <font>
      <sz val="12"/>
      <color theme="1"/>
      <name val="新細明體"/>
      <family val="2"/>
      <charset val="136"/>
      <scheme val="minor"/>
    </font>
    <font>
      <sz val="9"/>
      <name val="新細明體"/>
      <family val="2"/>
      <charset val="136"/>
      <scheme val="minor"/>
    </font>
    <font>
      <sz val="22"/>
      <color theme="1"/>
      <name val="新細明體"/>
      <family val="1"/>
      <charset val="136"/>
      <scheme val="minor"/>
    </font>
    <font>
      <u/>
      <sz val="12"/>
      <color theme="10"/>
      <name val="新細明體"/>
      <family val="2"/>
      <charset val="136"/>
      <scheme val="minor"/>
    </font>
    <font>
      <sz val="12"/>
      <color rgb="FFFF0000"/>
      <name val="新細明體"/>
      <family val="2"/>
      <charset val="136"/>
      <scheme val="minor"/>
    </font>
    <font>
      <sz val="12"/>
      <color rgb="FFFF0000"/>
      <name val="新細明體"/>
      <family val="1"/>
      <charset val="136"/>
      <scheme val="minor"/>
    </font>
    <font>
      <sz val="11"/>
      <color theme="0"/>
      <name val="微軟正黑體"/>
      <family val="2"/>
      <charset val="136"/>
    </font>
    <font>
      <sz val="9"/>
      <name val="新細明體"/>
      <family val="1"/>
      <charset val="136"/>
    </font>
    <font>
      <sz val="8"/>
      <color theme="1"/>
      <name val="新細明體"/>
      <family val="1"/>
      <charset val="136"/>
      <scheme val="minor"/>
    </font>
    <font>
      <sz val="12"/>
      <color theme="1"/>
      <name val="新細明體"/>
      <family val="1"/>
      <charset val="136"/>
      <scheme val="minor"/>
    </font>
    <font>
      <sz val="20"/>
      <color rgb="FFFF0000"/>
      <name val="新細明體"/>
      <family val="2"/>
      <charset val="136"/>
      <scheme val="minor"/>
    </font>
    <font>
      <sz val="20"/>
      <color theme="1"/>
      <name val="新細明體"/>
      <family val="1"/>
      <charset val="136"/>
      <scheme val="minor"/>
    </font>
  </fonts>
  <fills count="6">
    <fill>
      <patternFill patternType="none"/>
    </fill>
    <fill>
      <patternFill patternType="gray125"/>
    </fill>
    <fill>
      <patternFill patternType="solid">
        <fgColor theme="9"/>
        <bgColor indexed="64"/>
      </patternFill>
    </fill>
    <fill>
      <patternFill patternType="solid">
        <fgColor theme="6"/>
        <bgColor indexed="64"/>
      </patternFill>
    </fill>
    <fill>
      <patternFill patternType="solid">
        <fgColor theme="9" tint="0.39997558519241921"/>
        <bgColor indexed="64"/>
      </patternFill>
    </fill>
    <fill>
      <patternFill patternType="solid">
        <fgColor rgb="FFFFFF00"/>
        <bgColor indexed="64"/>
      </patternFill>
    </fill>
  </fills>
  <borders count="1">
    <border>
      <left/>
      <right/>
      <top/>
      <bottom/>
      <diagonal/>
    </border>
  </borders>
  <cellStyleXfs count="2">
    <xf numFmtId="0" fontId="0" fillId="0" borderId="0">
      <alignment vertical="center"/>
    </xf>
    <xf numFmtId="0" fontId="3" fillId="0" borderId="0" applyNumberFormat="0" applyFill="0" applyBorder="0" applyAlignment="0" applyProtection="0">
      <alignment vertical="center"/>
    </xf>
  </cellStyleXfs>
  <cellXfs count="25">
    <xf numFmtId="0" fontId="0" fillId="0" borderId="0" xfId="0">
      <alignment vertical="center"/>
    </xf>
    <xf numFmtId="0" fontId="0" fillId="0" borderId="0" xfId="0" applyAlignment="1">
      <alignment horizontal="center" vertical="center"/>
    </xf>
    <xf numFmtId="0" fontId="3" fillId="0" borderId="0" xfId="1">
      <alignment vertical="center"/>
    </xf>
    <xf numFmtId="0" fontId="4" fillId="0" borderId="0" xfId="0" applyFont="1">
      <alignment vertical="center"/>
    </xf>
    <xf numFmtId="0" fontId="5" fillId="0" borderId="0" xfId="0" applyFont="1">
      <alignment vertical="center"/>
    </xf>
    <xf numFmtId="0" fontId="5" fillId="0" borderId="0" xfId="0" applyFont="1" applyAlignment="1">
      <alignment horizontal="center" vertical="center"/>
    </xf>
    <xf numFmtId="0" fontId="0" fillId="0" borderId="0" xfId="0" applyAlignment="1">
      <alignment horizontal="center" vertical="center"/>
    </xf>
    <xf numFmtId="49" fontId="6" fillId="2" borderId="0" xfId="0" applyNumberFormat="1" applyFont="1" applyFill="1" applyBorder="1" applyAlignment="1">
      <alignment horizontal="center" vertical="center" wrapText="1"/>
    </xf>
    <xf numFmtId="0" fontId="0" fillId="2" borderId="0" xfId="0" applyFill="1">
      <alignment vertical="center"/>
    </xf>
    <xf numFmtId="0" fontId="8" fillId="2" borderId="0" xfId="0" applyFont="1" applyFill="1">
      <alignment vertical="center"/>
    </xf>
    <xf numFmtId="0" fontId="0" fillId="2" borderId="0" xfId="0" applyFont="1" applyFill="1">
      <alignment vertical="center"/>
    </xf>
    <xf numFmtId="0" fontId="0" fillId="3" borderId="0" xfId="0" applyFont="1" applyFill="1">
      <alignment vertical="center"/>
    </xf>
    <xf numFmtId="0" fontId="0" fillId="3" borderId="0" xfId="0" applyFill="1">
      <alignment vertical="center"/>
    </xf>
    <xf numFmtId="0" fontId="8" fillId="3" borderId="0" xfId="0" applyFont="1" applyFill="1">
      <alignment vertical="center"/>
    </xf>
    <xf numFmtId="0" fontId="0" fillId="4" borderId="0" xfId="0" applyFill="1">
      <alignment vertical="center"/>
    </xf>
    <xf numFmtId="0" fontId="8" fillId="4" borderId="0" xfId="0" applyFont="1" applyFill="1">
      <alignment vertical="center"/>
    </xf>
    <xf numFmtId="0" fontId="0" fillId="5" borderId="0" xfId="0" applyFill="1">
      <alignment vertical="center"/>
    </xf>
    <xf numFmtId="0" fontId="8" fillId="5" borderId="0" xfId="0" applyFont="1" applyFill="1">
      <alignment vertical="center"/>
    </xf>
    <xf numFmtId="0" fontId="11" fillId="0" borderId="0" xfId="0" applyFont="1">
      <alignment vertical="center"/>
    </xf>
    <xf numFmtId="0" fontId="10" fillId="0" borderId="0" xfId="0" applyFont="1">
      <alignment vertical="center"/>
    </xf>
    <xf numFmtId="0" fontId="9" fillId="2" borderId="0" xfId="0" applyFont="1" applyFill="1">
      <alignment vertical="center"/>
    </xf>
    <xf numFmtId="0" fontId="2" fillId="0" borderId="0" xfId="0" applyFont="1" applyAlignment="1">
      <alignment horizontal="center" vertical="center"/>
    </xf>
    <xf numFmtId="0" fontId="0" fillId="0" borderId="0" xfId="0" applyAlignment="1">
      <alignment horizontal="center" vertical="center"/>
    </xf>
    <xf numFmtId="0" fontId="10" fillId="0" borderId="0" xfId="0" applyFont="1">
      <alignment vertical="center"/>
    </xf>
    <xf numFmtId="0" fontId="3" fillId="0" borderId="0" xfId="1">
      <alignment vertical="center"/>
    </xf>
  </cellXfs>
  <cellStyles count="2">
    <cellStyle name="一般" xfId="0" builtinId="0"/>
    <cellStyle name="超連結"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1</xdr:colOff>
      <xdr:row>3</xdr:row>
      <xdr:rowOff>0</xdr:rowOff>
    </xdr:from>
    <xdr:to>
      <xdr:col>8</xdr:col>
      <xdr:colOff>876301</xdr:colOff>
      <xdr:row>30</xdr:row>
      <xdr:rowOff>190026</xdr:rowOff>
    </xdr:to>
    <xdr:pic>
      <xdr:nvPicPr>
        <xdr:cNvPr id="2" name="圖片 1"/>
        <xdr:cNvPicPr>
          <a:picLocks noChangeAspect="1"/>
        </xdr:cNvPicPr>
      </xdr:nvPicPr>
      <xdr:blipFill>
        <a:blip xmlns:r="http://schemas.openxmlformats.org/officeDocument/2006/relationships" r:embed="rId1"/>
        <a:stretch>
          <a:fillRect/>
        </a:stretch>
      </xdr:blipFill>
      <xdr:spPr>
        <a:xfrm>
          <a:off x="1" y="800100"/>
          <a:ext cx="10401300" cy="5847876"/>
        </a:xfrm>
        <a:prstGeom prst="rect">
          <a:avLst/>
        </a:prstGeom>
      </xdr:spPr>
    </xdr:pic>
    <xdr:clientData/>
  </xdr:twoCellAnchor>
  <xdr:twoCellAnchor editAs="oneCell">
    <xdr:from>
      <xdr:col>0</xdr:col>
      <xdr:colOff>0</xdr:colOff>
      <xdr:row>31</xdr:row>
      <xdr:rowOff>93519</xdr:rowOff>
    </xdr:from>
    <xdr:to>
      <xdr:col>9</xdr:col>
      <xdr:colOff>1114425</xdr:colOff>
      <xdr:row>57</xdr:row>
      <xdr:rowOff>77932</xdr:rowOff>
    </xdr:to>
    <xdr:pic>
      <xdr:nvPicPr>
        <xdr:cNvPr id="3" name="圖片 2"/>
        <xdr:cNvPicPr>
          <a:picLocks noChangeAspect="1"/>
        </xdr:cNvPicPr>
      </xdr:nvPicPr>
      <xdr:blipFill>
        <a:blip xmlns:r="http://schemas.openxmlformats.org/officeDocument/2006/relationships" r:embed="rId2"/>
        <a:stretch>
          <a:fillRect/>
        </a:stretch>
      </xdr:blipFill>
      <xdr:spPr>
        <a:xfrm>
          <a:off x="0" y="6709064"/>
          <a:ext cx="11869016" cy="5387686"/>
        </a:xfrm>
        <a:prstGeom prst="rect">
          <a:avLst/>
        </a:prstGeom>
      </xdr:spPr>
    </xdr:pic>
    <xdr:clientData/>
  </xdr:twoCellAnchor>
</xdr:wsDr>
</file>

<file path=xl/theme/theme1.xml><?xml version="1.0" encoding="utf-8"?>
<a:theme xmlns:a="http://schemas.openxmlformats.org/drawingml/2006/main" name="Office 佈景主題">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www.twse.com.tw/ch/trading/exchange/TWTAUU/TWTAUU.php" TargetMode="External"/><Relationship Id="rId1" Type="http://schemas.openxmlformats.org/officeDocument/2006/relationships/hyperlink" Target="http://www.masterhsiao.com.tw/CatStocks/StockReduction/StockReduction.htm" TargetMode="Externa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02"/>
  <sheetViews>
    <sheetView tabSelected="1" topLeftCell="A64" zoomScaleNormal="100" workbookViewId="0">
      <selection activeCell="F69" sqref="F69"/>
    </sheetView>
  </sheetViews>
  <sheetFormatPr defaultRowHeight="16.5" x14ac:dyDescent="0.25"/>
  <cols>
    <col min="1" max="11" width="15.625" customWidth="1"/>
  </cols>
  <sheetData>
    <row r="1" spans="1:11" ht="30" x14ac:dyDescent="0.25">
      <c r="A1" s="21" t="s">
        <v>1</v>
      </c>
      <c r="B1" s="22"/>
      <c r="C1" s="22"/>
      <c r="D1" s="22"/>
      <c r="E1" s="22"/>
      <c r="F1" s="22"/>
      <c r="G1" s="22"/>
      <c r="H1" s="22"/>
      <c r="I1" s="22"/>
      <c r="J1" s="22"/>
      <c r="K1" s="22"/>
    </row>
    <row r="2" spans="1:11" x14ac:dyDescent="0.25">
      <c r="A2" t="s">
        <v>0</v>
      </c>
    </row>
    <row r="61" spans="1:7" x14ac:dyDescent="0.25">
      <c r="A61" t="s">
        <v>11</v>
      </c>
      <c r="B61" t="s">
        <v>12</v>
      </c>
    </row>
    <row r="62" spans="1:7" x14ac:dyDescent="0.25">
      <c r="A62" s="3" t="s">
        <v>13</v>
      </c>
      <c r="B62" s="4"/>
      <c r="C62" s="5"/>
      <c r="D62" s="5"/>
      <c r="E62" s="5"/>
      <c r="F62" s="1"/>
      <c r="G62" s="1"/>
    </row>
    <row r="63" spans="1:7" x14ac:dyDescent="0.25">
      <c r="C63" s="1"/>
      <c r="D63" s="1"/>
      <c r="E63" s="1"/>
      <c r="F63" s="1"/>
      <c r="G63" s="1"/>
    </row>
    <row r="64" spans="1:7" x14ac:dyDescent="0.25">
      <c r="E64" s="1"/>
      <c r="F64" s="1"/>
      <c r="G64" s="1"/>
    </row>
    <row r="65" spans="1:12" x14ac:dyDescent="0.25">
      <c r="A65" t="s">
        <v>3</v>
      </c>
    </row>
    <row r="66" spans="1:12" x14ac:dyDescent="0.25">
      <c r="A66" t="s">
        <v>2</v>
      </c>
      <c r="C66" s="3" t="s">
        <v>4</v>
      </c>
      <c r="D66" s="4" t="s">
        <v>5</v>
      </c>
      <c r="E66" s="4" t="s">
        <v>6</v>
      </c>
      <c r="F66" s="4" t="s">
        <v>7</v>
      </c>
      <c r="G66" s="4" t="s">
        <v>65</v>
      </c>
      <c r="H66" s="4"/>
      <c r="I66" s="4"/>
      <c r="J66" s="4"/>
    </row>
    <row r="67" spans="1:12" s="1" customFormat="1" x14ac:dyDescent="0.25">
      <c r="C67" s="5">
        <v>10634629604</v>
      </c>
      <c r="D67" s="5">
        <v>9667845095</v>
      </c>
      <c r="E67" s="5">
        <f>C67-D67</f>
        <v>966784509</v>
      </c>
      <c r="F67" s="5">
        <f>E67/C67</f>
        <v>9.0909090866348893E-2</v>
      </c>
      <c r="G67" s="5">
        <f>F67*10</f>
        <v>0.90909090866348896</v>
      </c>
      <c r="H67" s="5"/>
      <c r="I67" s="5"/>
      <c r="J67" s="5"/>
    </row>
    <row r="68" spans="1:12" s="6" customFormat="1" x14ac:dyDescent="0.25">
      <c r="C68" s="5" t="s">
        <v>66</v>
      </c>
      <c r="D68" s="5" t="s">
        <v>75</v>
      </c>
      <c r="E68" s="5" t="s">
        <v>67</v>
      </c>
      <c r="F68" s="5" t="s">
        <v>69</v>
      </c>
      <c r="G68" s="5" t="s">
        <v>68</v>
      </c>
      <c r="H68" s="5"/>
      <c r="I68" s="5"/>
      <c r="J68" s="5"/>
    </row>
    <row r="69" spans="1:12" s="6" customFormat="1" x14ac:dyDescent="0.25">
      <c r="C69" s="5">
        <v>59.8</v>
      </c>
      <c r="D69" s="5">
        <f>1-F67</f>
        <v>0.90909090913365109</v>
      </c>
      <c r="E69" s="5">
        <f>C69/D69</f>
        <v>65.779999996907264</v>
      </c>
      <c r="F69" s="5">
        <v>3.58</v>
      </c>
      <c r="G69" s="5">
        <f>F69+G67</f>
        <v>4.4890909086634894</v>
      </c>
      <c r="H69" s="5"/>
      <c r="I69" s="5"/>
      <c r="J69" s="5"/>
    </row>
    <row r="70" spans="1:12" s="6" customFormat="1" x14ac:dyDescent="0.25">
      <c r="C70" s="5"/>
      <c r="D70" s="5"/>
      <c r="E70" s="5"/>
      <c r="F70" s="5"/>
      <c r="G70" s="5"/>
      <c r="H70" s="5"/>
      <c r="I70" s="5"/>
      <c r="J70" s="5"/>
    </row>
    <row r="71" spans="1:12" x14ac:dyDescent="0.25">
      <c r="A71" t="s">
        <v>14</v>
      </c>
    </row>
    <row r="72" spans="1:12" x14ac:dyDescent="0.25">
      <c r="B72" t="s">
        <v>64</v>
      </c>
      <c r="C72" s="2" t="s">
        <v>71</v>
      </c>
    </row>
    <row r="73" spans="1:12" x14ac:dyDescent="0.25">
      <c r="A73" t="s">
        <v>8</v>
      </c>
    </row>
    <row r="74" spans="1:12" x14ac:dyDescent="0.25">
      <c r="A74" s="3" t="s">
        <v>9</v>
      </c>
      <c r="B74" s="4"/>
      <c r="C74" s="4"/>
      <c r="D74" s="4" t="s">
        <v>15</v>
      </c>
      <c r="E74" s="4"/>
      <c r="F74" s="4"/>
    </row>
    <row r="76" spans="1:12" x14ac:dyDescent="0.25">
      <c r="A76" t="s">
        <v>16</v>
      </c>
    </row>
    <row r="77" spans="1:12" x14ac:dyDescent="0.25">
      <c r="A77" s="3" t="s">
        <v>10</v>
      </c>
      <c r="B77" s="4"/>
    </row>
    <row r="78" spans="1:12" s="18" customFormat="1" ht="27.75" x14ac:dyDescent="0.25">
      <c r="A78" s="23" t="s">
        <v>70</v>
      </c>
      <c r="B78" s="23"/>
      <c r="C78" s="23"/>
      <c r="D78" s="23"/>
      <c r="E78" s="23"/>
      <c r="F78" s="23"/>
      <c r="G78" s="23"/>
      <c r="H78" s="23"/>
      <c r="I78" s="23"/>
      <c r="J78" s="23"/>
      <c r="K78" s="23"/>
      <c r="L78" s="23"/>
    </row>
    <row r="79" spans="1:12" s="18" customFormat="1" ht="27.75" x14ac:dyDescent="0.25">
      <c r="A79" s="24" t="s">
        <v>73</v>
      </c>
      <c r="B79" s="23"/>
      <c r="C79" s="23"/>
      <c r="D79" s="23"/>
      <c r="E79" s="23"/>
      <c r="F79" s="23"/>
      <c r="G79" s="23"/>
      <c r="H79" s="23"/>
      <c r="I79" s="19"/>
      <c r="J79" s="19"/>
      <c r="K79" s="19"/>
      <c r="L79" s="19"/>
    </row>
    <row r="80" spans="1:12" s="18" customFormat="1" ht="27.75" x14ac:dyDescent="0.25">
      <c r="A80" s="24" t="s">
        <v>72</v>
      </c>
      <c r="B80" s="23"/>
      <c r="C80" s="23"/>
      <c r="D80" s="23"/>
      <c r="E80" s="23"/>
      <c r="F80" s="23"/>
      <c r="G80" s="23"/>
      <c r="H80" s="23"/>
      <c r="I80" s="19"/>
      <c r="J80" s="19"/>
      <c r="K80" s="19"/>
      <c r="L80" s="19"/>
    </row>
    <row r="81" spans="1:10" x14ac:dyDescent="0.25">
      <c r="A81" s="3"/>
      <c r="B81" s="4"/>
    </row>
    <row r="82" spans="1:10" x14ac:dyDescent="0.25">
      <c r="A82" s="3" t="s">
        <v>74</v>
      </c>
      <c r="B82" s="4"/>
    </row>
    <row r="83" spans="1:10" x14ac:dyDescent="0.25">
      <c r="A83" t="s">
        <v>52</v>
      </c>
      <c r="B83" t="s">
        <v>53</v>
      </c>
      <c r="D83" t="s">
        <v>54</v>
      </c>
    </row>
    <row r="84" spans="1:10" ht="30" x14ac:dyDescent="0.25">
      <c r="A84" s="7" t="s">
        <v>63</v>
      </c>
      <c r="B84" s="8" t="s">
        <v>17</v>
      </c>
      <c r="C84" s="8"/>
      <c r="D84" s="8" t="s">
        <v>18</v>
      </c>
      <c r="E84" s="8"/>
      <c r="F84" s="8" t="s">
        <v>19</v>
      </c>
      <c r="G84" s="8"/>
      <c r="H84" s="8" t="s">
        <v>61</v>
      </c>
      <c r="I84" s="8"/>
      <c r="J84" s="8" t="s">
        <v>51</v>
      </c>
    </row>
    <row r="85" spans="1:10" x14ac:dyDescent="0.25">
      <c r="A85" s="8"/>
      <c r="B85" s="9">
        <v>10634629604</v>
      </c>
      <c r="C85" s="8"/>
      <c r="D85" s="9">
        <v>9667845095</v>
      </c>
      <c r="E85" s="8"/>
      <c r="F85" s="9">
        <f>B85-D85</f>
        <v>966784509</v>
      </c>
      <c r="G85" s="8"/>
      <c r="H85" s="8">
        <f>1-(F85/B85)</f>
        <v>0.90909090913365109</v>
      </c>
      <c r="I85" s="8"/>
      <c r="J85" s="8">
        <f>(1-H85)*10</f>
        <v>0.90909090866348907</v>
      </c>
    </row>
    <row r="86" spans="1:10" x14ac:dyDescent="0.25">
      <c r="A86" s="8"/>
      <c r="B86" s="10" t="s">
        <v>20</v>
      </c>
      <c r="C86" s="10"/>
      <c r="D86" s="10" t="s">
        <v>21</v>
      </c>
      <c r="E86" s="10"/>
      <c r="F86" s="10" t="s">
        <v>22</v>
      </c>
      <c r="G86" s="8"/>
      <c r="H86" s="8" t="s">
        <v>23</v>
      </c>
      <c r="I86" s="8"/>
      <c r="J86" s="8"/>
    </row>
    <row r="87" spans="1:10" x14ac:dyDescent="0.25">
      <c r="A87" s="8"/>
      <c r="B87" s="9">
        <v>60.9</v>
      </c>
      <c r="C87" s="8"/>
      <c r="D87" s="10">
        <f>B87/H85</f>
        <v>66.989999996850386</v>
      </c>
      <c r="E87" s="8"/>
      <c r="F87" s="20">
        <v>3.58</v>
      </c>
      <c r="G87" s="8"/>
      <c r="H87" s="8">
        <f>F87+J85</f>
        <v>4.4890909086634894</v>
      </c>
      <c r="I87" s="8"/>
      <c r="J87" s="8"/>
    </row>
    <row r="88" spans="1:10" x14ac:dyDescent="0.25">
      <c r="B88" t="s">
        <v>55</v>
      </c>
      <c r="C88" t="s">
        <v>56</v>
      </c>
      <c r="E88" t="s">
        <v>57</v>
      </c>
    </row>
    <row r="89" spans="1:10" x14ac:dyDescent="0.25">
      <c r="A89" s="11" t="s">
        <v>24</v>
      </c>
      <c r="B89" s="12" t="s">
        <v>25</v>
      </c>
      <c r="C89" s="12"/>
      <c r="D89" s="12" t="s">
        <v>26</v>
      </c>
      <c r="E89" s="12"/>
      <c r="F89" s="12" t="s">
        <v>27</v>
      </c>
      <c r="G89" s="12"/>
      <c r="H89" s="12" t="s">
        <v>62</v>
      </c>
      <c r="I89" s="12"/>
      <c r="J89" s="12" t="s">
        <v>51</v>
      </c>
    </row>
    <row r="90" spans="1:10" x14ac:dyDescent="0.25">
      <c r="A90" s="12" t="s">
        <v>28</v>
      </c>
      <c r="B90" s="13">
        <v>11608363565</v>
      </c>
      <c r="C90" s="12"/>
      <c r="D90" s="13">
        <v>9696808183</v>
      </c>
      <c r="E90" s="12"/>
      <c r="F90" s="13">
        <f>B90-D90</f>
        <v>1911555382</v>
      </c>
      <c r="G90" s="12"/>
      <c r="H90" s="12">
        <f>1-(F90/B90)</f>
        <v>0.83532946988639567</v>
      </c>
      <c r="I90" s="12"/>
      <c r="J90" s="12">
        <f>(1-H90)*10</f>
        <v>1.6467053011360433</v>
      </c>
    </row>
    <row r="91" spans="1:10" x14ac:dyDescent="0.25">
      <c r="A91" s="12"/>
      <c r="B91" s="12" t="s">
        <v>29</v>
      </c>
      <c r="C91" s="12"/>
      <c r="D91" s="12" t="s">
        <v>30</v>
      </c>
      <c r="E91" s="12"/>
      <c r="F91" s="12" t="s">
        <v>31</v>
      </c>
      <c r="G91" s="12"/>
      <c r="H91" s="12" t="s">
        <v>32</v>
      </c>
      <c r="I91" s="12"/>
      <c r="J91" s="12"/>
    </row>
    <row r="92" spans="1:10" x14ac:dyDescent="0.25">
      <c r="A92" s="12"/>
      <c r="B92" s="12">
        <v>51.2</v>
      </c>
      <c r="C92" s="12"/>
      <c r="D92" s="12">
        <f>B92/H90</f>
        <v>61.293180530268103</v>
      </c>
      <c r="E92" s="12"/>
      <c r="F92" s="12">
        <v>3.83</v>
      </c>
      <c r="G92" s="12"/>
      <c r="H92" s="12">
        <f>F92+J90</f>
        <v>5.4767053011360431</v>
      </c>
      <c r="I92" s="12"/>
      <c r="J92" s="12"/>
    </row>
    <row r="93" spans="1:10" x14ac:dyDescent="0.25">
      <c r="B93" t="s">
        <v>58</v>
      </c>
      <c r="C93" t="s">
        <v>59</v>
      </c>
      <c r="E93" t="s">
        <v>60</v>
      </c>
    </row>
    <row r="94" spans="1:10" x14ac:dyDescent="0.25">
      <c r="A94" s="14" t="s">
        <v>33</v>
      </c>
      <c r="B94" s="14" t="s">
        <v>34</v>
      </c>
      <c r="C94" s="14"/>
      <c r="D94" s="14" t="s">
        <v>35</v>
      </c>
      <c r="E94" s="14"/>
      <c r="F94" s="14" t="s">
        <v>36</v>
      </c>
      <c r="G94" s="14"/>
      <c r="H94" s="14" t="s">
        <v>61</v>
      </c>
      <c r="I94" s="14"/>
      <c r="J94" s="14" t="s">
        <v>51</v>
      </c>
    </row>
    <row r="95" spans="1:10" x14ac:dyDescent="0.25">
      <c r="A95" s="14" t="s">
        <v>37</v>
      </c>
      <c r="B95" s="15">
        <v>10666488999</v>
      </c>
      <c r="C95" s="14"/>
      <c r="D95" s="15">
        <v>9696808181</v>
      </c>
      <c r="E95" s="14"/>
      <c r="F95" s="15">
        <f>B95-D95</f>
        <v>969680818</v>
      </c>
      <c r="G95" s="14"/>
      <c r="H95" s="14">
        <f>1-(F95/B95)</f>
        <v>0.90909090909943191</v>
      </c>
      <c r="I95" s="14"/>
      <c r="J95" s="14">
        <f>(1-H95)*10</f>
        <v>0.9090909090056809</v>
      </c>
    </row>
    <row r="96" spans="1:10" x14ac:dyDescent="0.25">
      <c r="A96" s="14"/>
      <c r="B96" s="14" t="s">
        <v>38</v>
      </c>
      <c r="C96" s="14"/>
      <c r="D96" s="14" t="s">
        <v>39</v>
      </c>
      <c r="E96" s="14"/>
      <c r="F96" s="14" t="s">
        <v>40</v>
      </c>
      <c r="G96" s="14"/>
      <c r="H96" s="14" t="s">
        <v>41</v>
      </c>
      <c r="I96" s="14"/>
      <c r="J96" s="14"/>
    </row>
    <row r="97" spans="1:10" x14ac:dyDescent="0.25">
      <c r="A97" s="14"/>
      <c r="B97" s="14">
        <v>61.29318</v>
      </c>
      <c r="C97" s="14"/>
      <c r="D97" s="14">
        <f>B97/H95</f>
        <v>67.422497999367906</v>
      </c>
      <c r="E97" s="14"/>
      <c r="F97" s="14">
        <v>5.4767049999999999</v>
      </c>
      <c r="G97" s="14"/>
      <c r="H97" s="14">
        <f>F97+J95</f>
        <v>6.3857959090056813</v>
      </c>
      <c r="I97" s="14"/>
      <c r="J97" s="14"/>
    </row>
    <row r="99" spans="1:10" x14ac:dyDescent="0.25">
      <c r="A99" s="16" t="s">
        <v>42</v>
      </c>
      <c r="B99" s="16" t="s">
        <v>43</v>
      </c>
      <c r="C99" s="16"/>
      <c r="D99" s="16" t="s">
        <v>44</v>
      </c>
      <c r="E99" s="16"/>
      <c r="F99" s="16" t="s">
        <v>45</v>
      </c>
      <c r="G99" s="16"/>
      <c r="H99" s="16" t="s">
        <v>62</v>
      </c>
      <c r="I99" s="16"/>
      <c r="J99" s="16" t="s">
        <v>51</v>
      </c>
    </row>
    <row r="100" spans="1:10" x14ac:dyDescent="0.25">
      <c r="A100" s="16" t="s">
        <v>46</v>
      </c>
      <c r="B100" s="17">
        <v>9696808181</v>
      </c>
      <c r="C100" s="16"/>
      <c r="D100" s="17">
        <v>7757446545</v>
      </c>
      <c r="E100" s="16"/>
      <c r="F100" s="17">
        <f>B100-D100</f>
        <v>1939361636</v>
      </c>
      <c r="G100" s="16"/>
      <c r="H100" s="16">
        <f>1-(F100/B100)</f>
        <v>0.80000000002062532</v>
      </c>
      <c r="I100" s="16"/>
      <c r="J100" s="16">
        <f>(1-H100)*10</f>
        <v>1.9999999997937468</v>
      </c>
    </row>
    <row r="101" spans="1:10" x14ac:dyDescent="0.25">
      <c r="A101" s="16"/>
      <c r="B101" s="16" t="s">
        <v>47</v>
      </c>
      <c r="C101" s="16"/>
      <c r="D101" s="16" t="s">
        <v>48</v>
      </c>
      <c r="E101" s="16"/>
      <c r="F101" s="16" t="s">
        <v>49</v>
      </c>
      <c r="G101" s="16"/>
      <c r="H101" s="16" t="s">
        <v>50</v>
      </c>
      <c r="I101" s="16"/>
      <c r="J101" s="16"/>
    </row>
    <row r="102" spans="1:10" x14ac:dyDescent="0.25">
      <c r="A102" s="16"/>
      <c r="B102" s="16">
        <v>59.3</v>
      </c>
      <c r="C102" s="16"/>
      <c r="D102" s="16">
        <f>B102/H100</f>
        <v>74.124999998088924</v>
      </c>
      <c r="E102" s="16"/>
      <c r="F102" s="16">
        <v>4.0599999999999996</v>
      </c>
      <c r="G102" s="16"/>
      <c r="H102" s="16">
        <f>F102+J100</f>
        <v>6.0599999997937459</v>
      </c>
      <c r="I102" s="16"/>
      <c r="J102" s="16"/>
    </row>
  </sheetData>
  <mergeCells count="4">
    <mergeCell ref="A1:K1"/>
    <mergeCell ref="A78:L78"/>
    <mergeCell ref="A79:H79"/>
    <mergeCell ref="A80:H80"/>
  </mergeCells>
  <phoneticPr fontId="1" type="noConversion"/>
  <hyperlinks>
    <hyperlink ref="A79" r:id="rId1"/>
    <hyperlink ref="A80" r:id="rId2"/>
  </hyperlinks>
  <pageMargins left="0.7" right="0.7" top="0.75" bottom="0.75" header="0.3" footer="0.3"/>
  <pageSetup paperSize="9" orientation="portrait" r:id="rId3"/>
  <drawing r:id="rId4"/>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6.5" x14ac:dyDescent="0.25"/>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6.5" x14ac:dyDescent="0.25"/>
  <sheetData/>
  <phoneticPr fontId="1"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3</vt:i4>
      </vt:variant>
    </vt:vector>
  </HeadingPairs>
  <TitlesOfParts>
    <vt:vector size="3" baseType="lpstr">
      <vt:lpstr>工作表1</vt:lpstr>
      <vt:lpstr>工作表2</vt:lpstr>
      <vt:lpstr>工作表3</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2017-04-10T08:32:53Z</dcterms:created>
  <dcterms:modified xsi:type="dcterms:W3CDTF">2017-04-14T16:59:50Z</dcterms:modified>
</cp:coreProperties>
</file>